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66" i="1"/>
  <c r="F71"/>
  <c r="F72"/>
  <c r="F68"/>
  <c r="F69"/>
  <c r="F70"/>
  <c r="F67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46"/>
  <c r="F45" l="1"/>
  <c r="F42" l="1"/>
  <c r="F30"/>
  <c r="F31"/>
  <c r="F32"/>
  <c r="F33"/>
  <c r="F34"/>
  <c r="F35"/>
  <c r="F36"/>
  <c r="F37"/>
  <c r="F38"/>
  <c r="F39"/>
  <c r="F40"/>
  <c r="F41"/>
  <c r="F43"/>
  <c r="F44"/>
  <c r="F29"/>
  <c r="F25"/>
  <c r="F17"/>
  <c r="F18"/>
  <c r="F19"/>
  <c r="F20"/>
  <c r="F21"/>
  <c r="F22"/>
  <c r="F23"/>
  <c r="F24"/>
  <c r="F26"/>
  <c r="F16"/>
  <c r="F28" l="1"/>
  <c r="F27" s="1"/>
  <c r="F15"/>
  <c r="E12"/>
  <c r="F12" s="1"/>
  <c r="G12" s="1"/>
  <c r="B12"/>
  <c r="F13" l="1"/>
</calcChain>
</file>

<file path=xl/sharedStrings.xml><?xml version="1.0" encoding="utf-8"?>
<sst xmlns="http://schemas.openxmlformats.org/spreadsheetml/2006/main" count="236" uniqueCount="135">
  <si>
    <t xml:space="preserve">         ´³ÅÇÝ N </t>
  </si>
  <si>
    <t>09</t>
  </si>
  <si>
    <t xml:space="preserve">   ÊáõÙµ N</t>
  </si>
  <si>
    <t xml:space="preserve">¸³ë N </t>
  </si>
  <si>
    <t xml:space="preserve">¶ÝíáÕ ³åñ³ÝùÝ»ñÇ, Í³é³ÛáõÃÛáõÝÝ»ñÇ </t>
  </si>
  <si>
    <t>²åñ³ÝùÝ»ñÇ, Í³é³ÛáõÃÛáõÝÝ»ñÇ ¨ ³ßË³ï³ÝùÝ»ñÇ ³Ýí³ÝáõÙÝ»ñÁª Áëï ï»Õ»Ï³ïáõÇ</t>
  </si>
  <si>
    <t>¶ÝÙ³Ý Ó¨Á</t>
  </si>
  <si>
    <t>â³÷Ù³Ý ÙÇ³íáñ Áëïª ï»Õ»Ï³ïáõÇ</t>
  </si>
  <si>
    <t>ØÇ³íáñÇ ·ÇÝÁ (¹ñ³Ùáí)</t>
  </si>
  <si>
    <t>ÀÜ¸²ØºÜÀ Ì²ÊêºðÆ ¶àôØ²ðÀ                                                                                                                          (Ñ³½³ñ ¹ñ³Ùáí)</t>
  </si>
  <si>
    <t>¨ ³ßË³ï³ÝùÝ»ñÇ ÙÇç³ÝóÇÏ Ïá¹Áª Áëï ï»Õ»Ï³ïáõÇ</t>
  </si>
  <si>
    <t>²Ø´àÔæÀ</t>
  </si>
  <si>
    <t>X</t>
  </si>
  <si>
    <t>³Û¹ ÃíáõÙª</t>
  </si>
  <si>
    <t>Գրենական պիտույքներ և գրասենյակային ապրանքներ</t>
  </si>
  <si>
    <t>30192121</t>
  </si>
  <si>
    <t>·Ý¹ÇÏ³íáñ ·ñÇã</t>
  </si>
  <si>
    <t>ՄԱ</t>
  </si>
  <si>
    <t>Ñ³ï</t>
  </si>
  <si>
    <t>30197631</t>
  </si>
  <si>
    <t>ÃáõÕÃ, A4 ýáñÙ³ïÇ1 /21x29.7/</t>
  </si>
  <si>
    <t>ïáõ÷</t>
  </si>
  <si>
    <t>30197231</t>
  </si>
  <si>
    <t>ÃÕÃ³å³Ý³Ï, åáÉÇÙ»ñ³ÛÇÝ Ã³Õ³ÝÃ, ý³ÛÉ</t>
  </si>
  <si>
    <t>30197232</t>
  </si>
  <si>
    <t>ÃÕÃ³å³Ý³Ï, ³ñ³·³Ï³ñ, ÃÕÃÛ³</t>
  </si>
  <si>
    <t>30199231</t>
  </si>
  <si>
    <t>Ý³Ù³ÏÇ Íñ³ñ</t>
  </si>
  <si>
    <t>39263420</t>
  </si>
  <si>
    <t>³Ùñ³Ï, Ù»ï³ÕÛ³, Ù»Í</t>
  </si>
  <si>
    <t>30197122</t>
  </si>
  <si>
    <t>Ïá×·³Ù, åÉ³ëïÙ³ë» ·ÉËÇÏáí</t>
  </si>
  <si>
    <t>30192740</t>
  </si>
  <si>
    <t>ÃáõÕÃ, ·áõÝ³íáñ, A4ýáñÙ³ïÇ</t>
  </si>
  <si>
    <t>30192750</t>
  </si>
  <si>
    <t>ýÉáÙ³ëï»ñ</t>
  </si>
  <si>
    <t>44922100</t>
  </si>
  <si>
    <t xml:space="preserve"> Ï³íÇ×</t>
  </si>
  <si>
    <t>Կենցաղային և հանրային սննդի նյութեր</t>
  </si>
  <si>
    <t>39836000</t>
  </si>
  <si>
    <t>³í»É</t>
  </si>
  <si>
    <t>39831241</t>
  </si>
  <si>
    <t>û×³é</t>
  </si>
  <si>
    <t>39831242</t>
  </si>
  <si>
    <t>Éí³óùÇ ÷áßÇ, Ó»éùáí Éí³Ý³Éáõ Ñ³Ù³ñ</t>
  </si>
  <si>
    <t>33761000</t>
  </si>
  <si>
    <t>éáõÉáÝáí, ½áõ·³ñ³ÝÇ ÃáõÕÃ</t>
  </si>
  <si>
    <t>31531210</t>
  </si>
  <si>
    <t>1.¿É»Ïïñ³Ï³Ý É³Ùå, 60W, 80W, 100W</t>
  </si>
  <si>
    <t>39811300</t>
  </si>
  <si>
    <t xml:space="preserve"> Ñáï³½»ñÍáÕ ÙÇçáóÝ»ñ</t>
  </si>
  <si>
    <t>39513200</t>
  </si>
  <si>
    <t>ÃÕÃ» ³ÝÓ»éáóÇÏÝ»ñ, »ñÏß»ñï</t>
  </si>
  <si>
    <t>39831600</t>
  </si>
  <si>
    <t xml:space="preserve"> ½áõ·³ñ³ÝÝ»ñÇ Ù³ùñÙ³Ý ÝÛáõÃ»ñ</t>
  </si>
  <si>
    <t>18141000</t>
  </si>
  <si>
    <t>Ó»éÝáó ïÝï»ë³Ï³Ý</t>
  </si>
  <si>
    <t>39813000</t>
  </si>
  <si>
    <t>é³Ëß³</t>
  </si>
  <si>
    <t>39525800</t>
  </si>
  <si>
    <t>÷áßáõ ßáñ</t>
  </si>
  <si>
    <t>Ծառայություններ</t>
  </si>
  <si>
    <t>¸ñ³Ù</t>
  </si>
  <si>
    <t>71314100</t>
  </si>
  <si>
    <t xml:space="preserve"> ¿É»Ïïñ³Ï³Ý ¿Ý»ñ·Ç³ÛÇ Ñ»ï Ï³åí³Í Í³é³ÛáõÃÛáõÝÝ»ñ</t>
  </si>
  <si>
    <t>Ïíï/Å</t>
  </si>
  <si>
    <t>Ù3</t>
  </si>
  <si>
    <t>22212100</t>
  </si>
  <si>
    <t>å³ñµ»ñ³Ï³Ý Ññ³å³ñ³ÏáõÙÝ»ñ</t>
  </si>
  <si>
    <t>50312000</t>
  </si>
  <si>
    <t>ՔԱՆԱԿ</t>
  </si>
  <si>
    <t>հատ</t>
  </si>
  <si>
    <t>31221200</t>
  </si>
  <si>
    <t>Վարդակ</t>
  </si>
  <si>
    <t>39839100</t>
  </si>
  <si>
    <t>գոգաթիակ</t>
  </si>
  <si>
    <t>էլ. ստորագրության սպասարկման ծառայություն</t>
  </si>
  <si>
    <t>79132100</t>
  </si>
  <si>
    <t>ապակի լվացող հեղուկ</t>
  </si>
  <si>
    <t>39831240</t>
  </si>
  <si>
    <t>ապակի լվացող շոր</t>
  </si>
  <si>
    <t>39831281</t>
  </si>
  <si>
    <t>30192130</t>
  </si>
  <si>
    <t>Գունավոր մատիտներ</t>
  </si>
  <si>
    <t>1. Կենցաղային նյութեր</t>
  </si>
  <si>
    <t xml:space="preserve"> </t>
  </si>
  <si>
    <t>2. Հանրային սննդի նյութեր</t>
  </si>
  <si>
    <t>Ñ³ï³ÏÇ մաքրելու ßáñ</t>
  </si>
  <si>
    <t>Մակարոն</t>
  </si>
  <si>
    <t>Գարոխ դեղին</t>
  </si>
  <si>
    <t>Ոսպ</t>
  </si>
  <si>
    <t>Հատիկ լոբի</t>
  </si>
  <si>
    <t>Պանիր</t>
  </si>
  <si>
    <t>Հավի միս</t>
  </si>
  <si>
    <t>Կարտոֆիլ</t>
  </si>
  <si>
    <t>Սոխ գլուխ</t>
  </si>
  <si>
    <t>Տոմատի մածուկ</t>
  </si>
  <si>
    <t>Կաղամբ</t>
  </si>
  <si>
    <t>Գազար</t>
  </si>
  <si>
    <t>Կարմիր ճակնդեղ</t>
  </si>
  <si>
    <t>Խնձոր</t>
  </si>
  <si>
    <t>Շաքար</t>
  </si>
  <si>
    <t>Աղ</t>
  </si>
  <si>
    <t>Հաց , մատնաքաշ</t>
  </si>
  <si>
    <t xml:space="preserve">Բրինձ </t>
  </si>
  <si>
    <t>հնդկաձավար</t>
  </si>
  <si>
    <t xml:space="preserve">բուսական յուղ </t>
  </si>
  <si>
    <t>15811120</t>
  </si>
  <si>
    <t>15614300</t>
  </si>
  <si>
    <t>15851100</t>
  </si>
  <si>
    <t>15616000</t>
  </si>
  <si>
    <t>15412200</t>
  </si>
  <si>
    <t>15331154</t>
  </si>
  <si>
    <t>15331153</t>
  </si>
  <si>
    <t>15331151</t>
  </si>
  <si>
    <t>15540000</t>
  </si>
  <si>
    <t>15112110</t>
  </si>
  <si>
    <t>15313000</t>
  </si>
  <si>
    <t>15331161</t>
  </si>
  <si>
    <t>15333100</t>
  </si>
  <si>
    <t>15331142</t>
  </si>
  <si>
    <t>15331164</t>
  </si>
  <si>
    <t>15332140</t>
  </si>
  <si>
    <t>15831000</t>
  </si>
  <si>
    <t>15872400</t>
  </si>
  <si>
    <t>3142500</t>
  </si>
  <si>
    <t xml:space="preserve">Ձու </t>
  </si>
  <si>
    <t>կգ</t>
  </si>
  <si>
    <t>03413000</t>
  </si>
  <si>
    <t>Վառելափայտ</t>
  </si>
  <si>
    <t>Պարտադիր վճարներ</t>
  </si>
  <si>
    <t>Համակարգչային սարքերի պահպանման և վերանորոգման ծառայություններ</t>
  </si>
  <si>
    <t xml:space="preserve">Հաստատում եմ`
&lt;&lt;Դովեղի միջնակարգ դպրոց&gt;&gt; ՊՈԱԿ-ի 
տնօրեն`                  Ս. Վարդանյան
23 հունվարի  2020թ.
</t>
  </si>
  <si>
    <t xml:space="preserve"> §Դովեղի միջնակարգ դպրոց¦ ՊՈԱԿ-ի 2020Ã.
ՆԱԽՆԱԿԱՆ ԳՆՈՒՄՆԵՐԻ ՊԼԱՆ </t>
  </si>
  <si>
    <t>Պատվիրատու` Տավուշի մարզի &lt;&lt;Դովեղի միջնակարգ դպրոց&gt;&gt; ՊՈԱԿ 
Ծրագիրը`   Կրթություն
Անվանումը` Հանրակրթական դպրոցի պահպանում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</si>
</sst>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5">
    <font>
      <sz val="11"/>
      <color theme="1"/>
      <name val="Calibri"/>
      <family val="2"/>
      <charset val="204"/>
      <scheme val="minor"/>
    </font>
    <font>
      <sz val="10"/>
      <name val="Arial LatArm"/>
      <family val="2"/>
    </font>
    <font>
      <b/>
      <u/>
      <sz val="11"/>
      <name val="Arial LatArm"/>
      <family val="2"/>
    </font>
    <font>
      <b/>
      <sz val="10"/>
      <name val="Arial LatArm"/>
      <family val="2"/>
    </font>
    <font>
      <b/>
      <sz val="14"/>
      <name val="Arial LatArm"/>
      <family val="2"/>
    </font>
    <font>
      <b/>
      <sz val="10"/>
      <color indexed="8"/>
      <name val="Arial LatArm"/>
      <family val="2"/>
    </font>
    <font>
      <b/>
      <sz val="9"/>
      <name val="Arial LatArm"/>
      <family val="2"/>
    </font>
    <font>
      <b/>
      <sz val="8"/>
      <name val="Arial LatArm"/>
      <family val="2"/>
    </font>
    <font>
      <b/>
      <sz val="10"/>
      <color indexed="10"/>
      <name val="Arial LatArm"/>
      <family val="2"/>
    </font>
    <font>
      <b/>
      <sz val="8"/>
      <color indexed="8"/>
      <name val="Arial LatArm"/>
      <family val="2"/>
    </font>
    <font>
      <sz val="11"/>
      <name val="Arial LatArm"/>
      <family val="2"/>
    </font>
    <font>
      <b/>
      <sz val="11"/>
      <name val="Arial LatArm"/>
      <family val="2"/>
    </font>
    <font>
      <b/>
      <sz val="11"/>
      <color indexed="8"/>
      <name val="Arial LatArm"/>
      <family val="2"/>
    </font>
    <font>
      <b/>
      <sz val="12"/>
      <name val="Arial LatArm"/>
      <family val="2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Alignment="1" applyProtection="1"/>
    <xf numFmtId="0" fontId="1" fillId="0" borderId="0" xfId="0" applyFont="1"/>
    <xf numFmtId="0" fontId="1" fillId="3" borderId="0" xfId="0" applyFont="1" applyFill="1" applyProtection="1"/>
    <xf numFmtId="164" fontId="1" fillId="2" borderId="0" xfId="0" applyNumberFormat="1" applyFont="1" applyFill="1" applyProtection="1"/>
    <xf numFmtId="0" fontId="2" fillId="3" borderId="0" xfId="0" applyFont="1" applyFill="1" applyProtection="1"/>
    <xf numFmtId="0" fontId="3" fillId="2" borderId="3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/>
    <xf numFmtId="49" fontId="3" fillId="3" borderId="2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Protection="1"/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Continuous" vertical="center" wrapText="1"/>
    </xf>
    <xf numFmtId="0" fontId="6" fillId="2" borderId="6" xfId="0" applyNumberFormat="1" applyFont="1" applyFill="1" applyBorder="1" applyAlignment="1" applyProtection="1">
      <alignment horizontal="centerContinuous" vertical="center" wrapText="1"/>
    </xf>
    <xf numFmtId="0" fontId="6" fillId="2" borderId="12" xfId="0" applyNumberFormat="1" applyFont="1" applyFill="1" applyBorder="1" applyAlignment="1" applyProtection="1">
      <alignment horizontal="centerContinuous" vertical="center" wrapText="1"/>
    </xf>
    <xf numFmtId="0" fontId="6" fillId="2" borderId="11" xfId="0" applyNumberFormat="1" applyFont="1" applyFill="1" applyBorder="1" applyAlignment="1" applyProtection="1">
      <alignment horizontal="centerContinuous" vertical="center" wrapText="1"/>
    </xf>
    <xf numFmtId="0" fontId="7" fillId="2" borderId="13" xfId="0" applyNumberFormat="1" applyFont="1" applyFill="1" applyBorder="1" applyAlignment="1" applyProtection="1">
      <alignment horizontal="centerContinuous" vertical="center" wrapText="1"/>
    </xf>
    <xf numFmtId="0" fontId="8" fillId="4" borderId="6" xfId="0" applyFont="1" applyFill="1" applyBorder="1" applyProtection="1"/>
    <xf numFmtId="0" fontId="8" fillId="4" borderId="9" xfId="0" applyFont="1" applyFill="1" applyBorder="1" applyProtection="1"/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0" fillId="2" borderId="10" xfId="0" applyNumberFormat="1" applyFont="1" applyFill="1" applyBorder="1" applyAlignment="1" applyProtection="1">
      <alignment horizontal="center" vertical="center"/>
    </xf>
    <xf numFmtId="0" fontId="11" fillId="3" borderId="10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164" fontId="12" fillId="3" borderId="16" xfId="0" applyNumberFormat="1" applyFont="1" applyFill="1" applyBorder="1" applyAlignment="1" applyProtection="1">
      <alignment horizontal="center" vertical="center"/>
    </xf>
    <xf numFmtId="164" fontId="12" fillId="3" borderId="17" xfId="0" applyNumberFormat="1" applyFont="1" applyFill="1" applyBorder="1" applyAlignment="1" applyProtection="1">
      <alignment horizontal="center" vertical="center"/>
    </xf>
    <xf numFmtId="0" fontId="11" fillId="3" borderId="18" xfId="0" applyNumberFormat="1" applyFont="1" applyFill="1" applyBorder="1" applyAlignment="1" applyProtection="1">
      <alignment horizontal="center" vertical="center"/>
    </xf>
    <xf numFmtId="0" fontId="10" fillId="2" borderId="18" xfId="0" applyNumberFormat="1" applyFont="1" applyFill="1" applyBorder="1" applyAlignment="1" applyProtection="1">
      <alignment horizontal="center" vertical="center"/>
    </xf>
    <xf numFmtId="0" fontId="3" fillId="3" borderId="18" xfId="0" applyNumberFormat="1" applyFont="1" applyFill="1" applyBorder="1" applyAlignment="1" applyProtection="1">
      <alignment horizontal="center" vertical="center"/>
    </xf>
    <xf numFmtId="164" fontId="12" fillId="3" borderId="18" xfId="0" applyNumberFormat="1" applyFont="1" applyFill="1" applyBorder="1" applyAlignment="1" applyProtection="1">
      <alignment horizontal="center" vertical="center"/>
    </xf>
    <xf numFmtId="0" fontId="11" fillId="2" borderId="15" xfId="0" applyNumberFormat="1" applyFont="1" applyFill="1" applyBorder="1" applyAlignment="1" applyProtection="1">
      <alignment vertical="center"/>
    </xf>
    <xf numFmtId="0" fontId="11" fillId="2" borderId="1" xfId="0" applyNumberFormat="1" applyFont="1" applyFill="1" applyBorder="1" applyAlignment="1" applyProtection="1">
      <alignment vertical="center"/>
    </xf>
    <xf numFmtId="0" fontId="11" fillId="2" borderId="18" xfId="0" applyNumberFormat="1" applyFont="1" applyFill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horizontal="left" vertical="center"/>
      <protection locked="0"/>
    </xf>
    <xf numFmtId="49" fontId="1" fillId="0" borderId="10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64" fontId="5" fillId="3" borderId="10" xfId="0" applyNumberFormat="1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left"/>
    </xf>
    <xf numFmtId="2" fontId="5" fillId="3" borderId="10" xfId="0" applyNumberFormat="1" applyFont="1" applyFill="1" applyBorder="1" applyAlignment="1" applyProtection="1">
      <alignment horizontal="left" vertical="center"/>
    </xf>
    <xf numFmtId="164" fontId="5" fillId="3" borderId="18" xfId="0" applyNumberFormat="1" applyFont="1" applyFill="1" applyBorder="1" applyAlignment="1" applyProtection="1">
      <alignment horizontal="left" vertical="center"/>
    </xf>
    <xf numFmtId="164" fontId="5" fillId="3" borderId="10" xfId="0" applyNumberFormat="1" applyFont="1" applyFill="1" applyBorder="1" applyAlignment="1" applyProtection="1">
      <alignment vertical="center"/>
    </xf>
    <xf numFmtId="164" fontId="12" fillId="3" borderId="10" xfId="0" applyNumberFormat="1" applyFont="1" applyFill="1" applyBorder="1" applyAlignment="1" applyProtection="1">
      <alignment vertical="center"/>
    </xf>
    <xf numFmtId="164" fontId="5" fillId="3" borderId="0" xfId="0" applyNumberFormat="1" applyFont="1" applyFill="1" applyBorder="1" applyAlignment="1" applyProtection="1">
      <alignment vertical="center"/>
    </xf>
    <xf numFmtId="164" fontId="5" fillId="3" borderId="20" xfId="0" applyNumberFormat="1" applyFont="1" applyFill="1" applyBorder="1" applyAlignment="1" applyProtection="1">
      <alignment horizontal="left" vertical="center"/>
    </xf>
    <xf numFmtId="164" fontId="12" fillId="3" borderId="10" xfId="0" applyNumberFormat="1" applyFont="1" applyFill="1" applyBorder="1" applyAlignment="1" applyProtection="1">
      <alignment horizontal="right" vertical="center"/>
    </xf>
    <xf numFmtId="49" fontId="1" fillId="0" borderId="10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10" fillId="2" borderId="0" xfId="0" applyFont="1" applyFill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Continuous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9" fillId="5" borderId="14" xfId="0" applyNumberFormat="1" applyFont="1" applyFill="1" applyBorder="1" applyAlignment="1" applyProtection="1">
      <alignment horizontal="center" vertical="center" wrapText="1"/>
    </xf>
    <xf numFmtId="164" fontId="5" fillId="3" borderId="20" xfId="0" applyNumberFormat="1" applyFont="1" applyFill="1" applyBorder="1" applyAlignment="1" applyProtection="1">
      <alignment vertical="center"/>
    </xf>
    <xf numFmtId="0" fontId="14" fillId="3" borderId="10" xfId="0" applyFont="1" applyFill="1" applyBorder="1" applyAlignment="1">
      <alignment wrapText="1"/>
    </xf>
    <xf numFmtId="0" fontId="14" fillId="3" borderId="18" xfId="0" applyFont="1" applyFill="1" applyBorder="1" applyAlignment="1">
      <alignment wrapText="1"/>
    </xf>
    <xf numFmtId="165" fontId="5" fillId="3" borderId="10" xfId="0" applyNumberFormat="1" applyFont="1" applyFill="1" applyBorder="1" applyAlignment="1" applyProtection="1">
      <alignment horizontal="left" vertical="center"/>
    </xf>
    <xf numFmtId="0" fontId="11" fillId="2" borderId="0" xfId="0" applyNumberFormat="1" applyFont="1" applyFill="1" applyBorder="1" applyAlignment="1" applyProtection="1">
      <alignment vertical="center"/>
    </xf>
    <xf numFmtId="49" fontId="13" fillId="0" borderId="15" xfId="0" applyNumberFormat="1" applyFont="1" applyBorder="1" applyAlignment="1" applyProtection="1">
      <alignment horizontal="center" vertical="center"/>
      <protection locked="0"/>
    </xf>
    <xf numFmtId="49" fontId="13" fillId="0" borderId="19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64" fontId="12" fillId="3" borderId="15" xfId="0" applyNumberFormat="1" applyFont="1" applyFill="1" applyBorder="1" applyAlignment="1" applyProtection="1">
      <alignment horizontal="center" vertical="center"/>
    </xf>
    <xf numFmtId="164" fontId="12" fillId="3" borderId="19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O72"/>
  <sheetViews>
    <sheetView tabSelected="1" view="pageBreakPreview" zoomScale="82" zoomScaleSheetLayoutView="82" workbookViewId="0">
      <selection activeCell="P25" sqref="P25"/>
    </sheetView>
  </sheetViews>
  <sheetFormatPr defaultRowHeight="15"/>
  <cols>
    <col min="1" max="1" width="15" customWidth="1"/>
    <col min="2" max="2" width="37.140625" customWidth="1"/>
    <col min="3" max="3" width="8.85546875" customWidth="1"/>
    <col min="4" max="4" width="10.28515625" customWidth="1"/>
    <col min="5" max="5" width="10.42578125" hidden="1" customWidth="1"/>
    <col min="6" max="6" width="12.7109375" customWidth="1"/>
    <col min="7" max="7" width="10.28515625" customWidth="1"/>
  </cols>
  <sheetData>
    <row r="1" spans="1:41" ht="3.75" customHeight="1"/>
    <row r="2" spans="1:41" s="3" customFormat="1" ht="12.75" customHeight="1">
      <c r="A2" s="66" t="s">
        <v>132</v>
      </c>
      <c r="B2" s="66"/>
      <c r="C2" s="66"/>
      <c r="D2" s="2"/>
      <c r="E2" s="1"/>
      <c r="G2" s="4"/>
    </row>
    <row r="3" spans="1:41" s="3" customFormat="1" ht="45" customHeight="1">
      <c r="A3" s="66"/>
      <c r="B3" s="66"/>
      <c r="C3" s="66"/>
      <c r="D3" s="1"/>
      <c r="E3" s="1"/>
      <c r="F3" s="1"/>
      <c r="G3" s="6"/>
    </row>
    <row r="4" spans="1:41" s="3" customFormat="1" ht="18" customHeight="1">
      <c r="A4" s="50"/>
      <c r="B4" s="50"/>
      <c r="C4" s="50"/>
      <c r="D4" s="1"/>
      <c r="E4" s="1"/>
      <c r="F4" s="1"/>
      <c r="G4" s="6"/>
    </row>
    <row r="5" spans="1:41" s="3" customFormat="1" ht="46.5" customHeight="1">
      <c r="A5" s="67" t="s">
        <v>133</v>
      </c>
      <c r="B5" s="67"/>
      <c r="C5" s="67"/>
      <c r="D5" s="67"/>
      <c r="E5" s="67"/>
      <c r="F5" s="67"/>
      <c r="G5" s="67"/>
      <c r="H5" s="49"/>
    </row>
    <row r="6" spans="1:41" s="3" customFormat="1" ht="51" customHeight="1" thickBot="1">
      <c r="A6" s="70" t="s">
        <v>134</v>
      </c>
      <c r="B6" s="70"/>
      <c r="C6" s="70"/>
      <c r="D6" s="70"/>
      <c r="E6" s="70"/>
      <c r="F6" s="70"/>
      <c r="G6" s="70"/>
    </row>
    <row r="7" spans="1:41" s="3" customFormat="1" ht="13.5" thickBot="1">
      <c r="A7" s="7" t="s">
        <v>0</v>
      </c>
      <c r="B7" s="8"/>
      <c r="C7" s="9"/>
      <c r="D7" s="10" t="s">
        <v>1</v>
      </c>
      <c r="E7" s="11" t="s">
        <v>2</v>
      </c>
      <c r="F7" s="10"/>
      <c r="G7" s="11" t="s">
        <v>3</v>
      </c>
    </row>
    <row r="8" spans="1:41" s="3" customFormat="1" ht="5.25" customHeight="1">
      <c r="A8" s="12"/>
      <c r="B8" s="12"/>
      <c r="C8" s="12"/>
      <c r="D8" s="12"/>
      <c r="E8" s="13"/>
      <c r="F8" s="13"/>
      <c r="G8" s="5"/>
    </row>
    <row r="9" spans="1:41" s="3" customFormat="1" ht="66.75" customHeight="1">
      <c r="A9" s="14" t="s">
        <v>4</v>
      </c>
      <c r="B9" s="51" t="s">
        <v>5</v>
      </c>
      <c r="C9" s="51" t="s">
        <v>6</v>
      </c>
      <c r="D9" s="14" t="s">
        <v>7</v>
      </c>
      <c r="E9" s="52" t="s">
        <v>8</v>
      </c>
      <c r="F9" s="55" t="s">
        <v>9</v>
      </c>
      <c r="G9" s="56" t="s">
        <v>70</v>
      </c>
    </row>
    <row r="10" spans="1:41" s="3" customFormat="1" ht="78" customHeight="1">
      <c r="A10" s="14" t="s">
        <v>10</v>
      </c>
      <c r="B10" s="15"/>
      <c r="C10" s="15"/>
      <c r="D10" s="16"/>
      <c r="E10" s="53"/>
      <c r="F10" s="55"/>
      <c r="G10" s="56"/>
    </row>
    <row r="11" spans="1:41" s="3" customFormat="1" ht="2.25" customHeight="1" thickBot="1">
      <c r="A11" s="17"/>
      <c r="B11" s="18"/>
      <c r="C11" s="18"/>
      <c r="D11" s="17"/>
      <c r="E11" s="19"/>
      <c r="F11" s="20"/>
      <c r="G11" s="21"/>
    </row>
    <row r="12" spans="1:41" s="3" customFormat="1" ht="11.25" customHeight="1" thickBot="1">
      <c r="A12" s="54">
        <v>1</v>
      </c>
      <c r="B12" s="54">
        <f t="shared" ref="B12:G12" si="0">A12+1</f>
        <v>2</v>
      </c>
      <c r="C12" s="54">
        <v>3</v>
      </c>
      <c r="D12" s="54">
        <v>4</v>
      </c>
      <c r="E12" s="22">
        <f t="shared" si="0"/>
        <v>5</v>
      </c>
      <c r="F12" s="57">
        <f t="shared" si="0"/>
        <v>6</v>
      </c>
      <c r="G12" s="58">
        <f t="shared" si="0"/>
        <v>7</v>
      </c>
    </row>
    <row r="13" spans="1:41" s="3" customFormat="1" ht="18" customHeight="1">
      <c r="A13" s="23"/>
      <c r="B13" s="24" t="s">
        <v>11</v>
      </c>
      <c r="C13" s="24"/>
      <c r="D13" s="24" t="s">
        <v>12</v>
      </c>
      <c r="E13" s="25" t="s">
        <v>12</v>
      </c>
      <c r="F13" s="26">
        <f>F15+F27+F66</f>
        <v>1870.2857999999997</v>
      </c>
      <c r="G13" s="27"/>
    </row>
    <row r="14" spans="1:41" s="3" customFormat="1" ht="12" customHeight="1">
      <c r="A14" s="29"/>
      <c r="B14" s="30" t="s">
        <v>13</v>
      </c>
      <c r="C14" s="28"/>
      <c r="D14" s="28"/>
      <c r="E14" s="28"/>
      <c r="F14" s="26"/>
      <c r="G14" s="31"/>
    </row>
    <row r="15" spans="1:41" s="34" customFormat="1" ht="21" customHeight="1">
      <c r="A15" s="32" t="s">
        <v>14</v>
      </c>
      <c r="B15" s="33"/>
      <c r="C15" s="33"/>
      <c r="D15" s="33"/>
      <c r="E15" s="33"/>
      <c r="F15" s="26">
        <f>SUM(F16:F26)</f>
        <v>65.03</v>
      </c>
      <c r="G15" s="3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</row>
    <row r="16" spans="1:41" s="40" customFormat="1" ht="17.25" customHeight="1">
      <c r="A16" s="35" t="s">
        <v>15</v>
      </c>
      <c r="B16" s="36" t="s">
        <v>16</v>
      </c>
      <c r="C16" s="37" t="s">
        <v>17</v>
      </c>
      <c r="D16" s="37" t="s">
        <v>18</v>
      </c>
      <c r="E16" s="38">
        <v>100</v>
      </c>
      <c r="F16" s="41">
        <f>E16*G16/1000</f>
        <v>2.5</v>
      </c>
      <c r="G16" s="39">
        <v>25</v>
      </c>
    </row>
    <row r="17" spans="1:27" s="40" customFormat="1" ht="17.25" customHeight="1">
      <c r="A17" s="35" t="s">
        <v>19</v>
      </c>
      <c r="B17" s="36" t="s">
        <v>20</v>
      </c>
      <c r="C17" s="37" t="s">
        <v>17</v>
      </c>
      <c r="D17" s="37" t="s">
        <v>21</v>
      </c>
      <c r="E17" s="38">
        <v>2400</v>
      </c>
      <c r="F17" s="41">
        <f t="shared" ref="F17:F26" si="1">E17*G17/1000</f>
        <v>38.4</v>
      </c>
      <c r="G17" s="39">
        <v>16</v>
      </c>
    </row>
    <row r="18" spans="1:27" s="40" customFormat="1" ht="17.25" customHeight="1">
      <c r="A18" s="35" t="s">
        <v>22</v>
      </c>
      <c r="B18" s="36" t="s">
        <v>23</v>
      </c>
      <c r="C18" s="37" t="s">
        <v>17</v>
      </c>
      <c r="D18" s="37" t="s">
        <v>18</v>
      </c>
      <c r="E18" s="38">
        <v>10</v>
      </c>
      <c r="F18" s="41">
        <f t="shared" si="1"/>
        <v>1</v>
      </c>
      <c r="G18" s="39">
        <v>100</v>
      </c>
    </row>
    <row r="19" spans="1:27" s="40" customFormat="1" ht="17.25" customHeight="1">
      <c r="A19" s="35" t="s">
        <v>24</v>
      </c>
      <c r="B19" s="36" t="s">
        <v>25</v>
      </c>
      <c r="C19" s="37" t="s">
        <v>17</v>
      </c>
      <c r="D19" s="37" t="s">
        <v>18</v>
      </c>
      <c r="E19" s="38">
        <v>70</v>
      </c>
      <c r="F19" s="41">
        <f t="shared" si="1"/>
        <v>0.7</v>
      </c>
      <c r="G19" s="39">
        <v>10</v>
      </c>
    </row>
    <row r="20" spans="1:27" s="40" customFormat="1" ht="17.25" customHeight="1">
      <c r="A20" s="35" t="s">
        <v>26</v>
      </c>
      <c r="B20" s="36" t="s">
        <v>27</v>
      </c>
      <c r="C20" s="37" t="s">
        <v>17</v>
      </c>
      <c r="D20" s="37" t="s">
        <v>18</v>
      </c>
      <c r="E20" s="38">
        <v>15</v>
      </c>
      <c r="F20" s="41">
        <f t="shared" si="1"/>
        <v>0.3</v>
      </c>
      <c r="G20" s="39">
        <v>20</v>
      </c>
    </row>
    <row r="21" spans="1:27" s="40" customFormat="1" ht="17.25" customHeight="1">
      <c r="A21" s="35" t="s">
        <v>28</v>
      </c>
      <c r="B21" s="36" t="s">
        <v>29</v>
      </c>
      <c r="C21" s="37" t="s">
        <v>17</v>
      </c>
      <c r="D21" s="37" t="s">
        <v>18</v>
      </c>
      <c r="E21" s="38">
        <v>90</v>
      </c>
      <c r="F21" s="41">
        <f t="shared" si="1"/>
        <v>1.8</v>
      </c>
      <c r="G21" s="39">
        <v>20</v>
      </c>
    </row>
    <row r="22" spans="1:27" s="40" customFormat="1" ht="17.25" customHeight="1">
      <c r="A22" s="35" t="s">
        <v>30</v>
      </c>
      <c r="B22" s="36" t="s">
        <v>31</v>
      </c>
      <c r="C22" s="37" t="s">
        <v>17</v>
      </c>
      <c r="D22" s="37" t="s">
        <v>21</v>
      </c>
      <c r="E22" s="38">
        <v>270</v>
      </c>
      <c r="F22" s="41">
        <f t="shared" si="1"/>
        <v>1.08</v>
      </c>
      <c r="G22" s="39">
        <v>4</v>
      </c>
    </row>
    <row r="23" spans="1:27" s="40" customFormat="1" ht="17.25" customHeight="1">
      <c r="A23" s="35" t="s">
        <v>32</v>
      </c>
      <c r="B23" s="36" t="s">
        <v>33</v>
      </c>
      <c r="C23" s="37" t="s">
        <v>17</v>
      </c>
      <c r="D23" s="37" t="s">
        <v>18</v>
      </c>
      <c r="E23" s="38">
        <v>15</v>
      </c>
      <c r="F23" s="41">
        <f t="shared" si="1"/>
        <v>3</v>
      </c>
      <c r="G23" s="39">
        <v>200</v>
      </c>
    </row>
    <row r="24" spans="1:27" s="40" customFormat="1" ht="17.25" customHeight="1">
      <c r="A24" s="35" t="s">
        <v>34</v>
      </c>
      <c r="B24" s="36" t="s">
        <v>35</v>
      </c>
      <c r="C24" s="37" t="s">
        <v>17</v>
      </c>
      <c r="D24" s="37" t="s">
        <v>21</v>
      </c>
      <c r="E24" s="38">
        <v>650</v>
      </c>
      <c r="F24" s="41">
        <f t="shared" si="1"/>
        <v>3.25</v>
      </c>
      <c r="G24" s="39">
        <v>5</v>
      </c>
    </row>
    <row r="25" spans="1:27" s="40" customFormat="1" ht="17.25" customHeight="1">
      <c r="A25" s="35" t="s">
        <v>82</v>
      </c>
      <c r="B25" s="36" t="s">
        <v>83</v>
      </c>
      <c r="C25" s="37" t="s">
        <v>17</v>
      </c>
      <c r="D25" s="37" t="s">
        <v>21</v>
      </c>
      <c r="E25" s="38">
        <v>500</v>
      </c>
      <c r="F25" s="41">
        <f t="shared" si="1"/>
        <v>2</v>
      </c>
      <c r="G25" s="42">
        <v>4</v>
      </c>
    </row>
    <row r="26" spans="1:27" s="40" customFormat="1" ht="17.25" customHeight="1">
      <c r="A26" s="35" t="s">
        <v>36</v>
      </c>
      <c r="B26" s="36" t="s">
        <v>37</v>
      </c>
      <c r="C26" s="37" t="s">
        <v>17</v>
      </c>
      <c r="D26" s="37" t="s">
        <v>21</v>
      </c>
      <c r="E26" s="38">
        <v>220</v>
      </c>
      <c r="F26" s="41">
        <f t="shared" si="1"/>
        <v>11</v>
      </c>
      <c r="G26" s="42">
        <v>50</v>
      </c>
    </row>
    <row r="27" spans="1:27" s="43" customFormat="1" ht="17.25" customHeight="1">
      <c r="A27" s="68" t="s">
        <v>38</v>
      </c>
      <c r="B27" s="69"/>
      <c r="F27" s="44">
        <f>F28+F45</f>
        <v>571.25729999999987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spans="1:27" s="45" customFormat="1" ht="17.25" customHeight="1">
      <c r="A28" s="71" t="s">
        <v>84</v>
      </c>
      <c r="B28" s="72"/>
      <c r="C28" s="43"/>
      <c r="D28" s="43"/>
      <c r="E28" s="43"/>
      <c r="F28" s="44">
        <f>F30+F31+F32+F33+F34+F35+F36+F37+F38+F39+F40+F41+F42+F43+F44</f>
        <v>59.98</v>
      </c>
      <c r="G28" s="59"/>
    </row>
    <row r="29" spans="1:27" s="40" customFormat="1" ht="17.25" customHeight="1">
      <c r="A29" s="35" t="s">
        <v>39</v>
      </c>
      <c r="B29" s="36" t="s">
        <v>40</v>
      </c>
      <c r="C29" s="37" t="s">
        <v>17</v>
      </c>
      <c r="D29" s="37" t="s">
        <v>18</v>
      </c>
      <c r="E29" s="38">
        <v>1000</v>
      </c>
      <c r="F29" s="39">
        <f>E29*G29/1000</f>
        <v>14</v>
      </c>
      <c r="G29" s="46">
        <v>14</v>
      </c>
    </row>
    <row r="30" spans="1:27" s="40" customFormat="1" ht="17.25" customHeight="1">
      <c r="A30" s="35" t="s">
        <v>41</v>
      </c>
      <c r="B30" s="36" t="s">
        <v>42</v>
      </c>
      <c r="C30" s="37" t="s">
        <v>17</v>
      </c>
      <c r="D30" s="37" t="s">
        <v>18</v>
      </c>
      <c r="E30" s="38">
        <v>100</v>
      </c>
      <c r="F30" s="39">
        <f t="shared" ref="F30:F44" si="2">E30*G30/1000</f>
        <v>2</v>
      </c>
      <c r="G30" s="39">
        <v>20</v>
      </c>
    </row>
    <row r="31" spans="1:27" s="40" customFormat="1" ht="17.25" customHeight="1">
      <c r="A31" s="35" t="s">
        <v>43</v>
      </c>
      <c r="B31" s="36" t="s">
        <v>44</v>
      </c>
      <c r="C31" s="37" t="s">
        <v>17</v>
      </c>
      <c r="D31" s="37" t="s">
        <v>21</v>
      </c>
      <c r="E31" s="38">
        <v>400</v>
      </c>
      <c r="F31" s="39">
        <f t="shared" si="2"/>
        <v>3.2</v>
      </c>
      <c r="G31" s="39">
        <v>8</v>
      </c>
    </row>
    <row r="32" spans="1:27" s="40" customFormat="1" ht="17.25" customHeight="1">
      <c r="A32" s="35" t="s">
        <v>45</v>
      </c>
      <c r="B32" s="36" t="s">
        <v>46</v>
      </c>
      <c r="C32" s="37" t="s">
        <v>17</v>
      </c>
      <c r="D32" s="37" t="s">
        <v>18</v>
      </c>
      <c r="E32" s="38">
        <v>100</v>
      </c>
      <c r="F32" s="39">
        <f t="shared" si="2"/>
        <v>10</v>
      </c>
      <c r="G32" s="39">
        <v>100</v>
      </c>
      <c r="J32" s="40" t="s">
        <v>85</v>
      </c>
    </row>
    <row r="33" spans="1:7" s="40" customFormat="1" ht="17.25" customHeight="1">
      <c r="A33" s="35" t="s">
        <v>47</v>
      </c>
      <c r="B33" s="36" t="s">
        <v>48</v>
      </c>
      <c r="C33" s="37" t="s">
        <v>17</v>
      </c>
      <c r="D33" s="37" t="s">
        <v>18</v>
      </c>
      <c r="E33" s="38">
        <v>100</v>
      </c>
      <c r="F33" s="39">
        <f t="shared" si="2"/>
        <v>2</v>
      </c>
      <c r="G33" s="39">
        <v>20</v>
      </c>
    </row>
    <row r="34" spans="1:7" s="40" customFormat="1" ht="17.25" customHeight="1">
      <c r="A34" s="35" t="s">
        <v>49</v>
      </c>
      <c r="B34" s="36" t="s">
        <v>50</v>
      </c>
      <c r="C34" s="37" t="s">
        <v>17</v>
      </c>
      <c r="D34" s="37" t="s">
        <v>18</v>
      </c>
      <c r="E34" s="38">
        <v>620</v>
      </c>
      <c r="F34" s="39">
        <f t="shared" si="2"/>
        <v>3.1</v>
      </c>
      <c r="G34" s="39">
        <v>5</v>
      </c>
    </row>
    <row r="35" spans="1:7" s="40" customFormat="1" ht="17.25" customHeight="1">
      <c r="A35" s="35" t="s">
        <v>51</v>
      </c>
      <c r="B35" s="36" t="s">
        <v>52</v>
      </c>
      <c r="C35" s="37" t="s">
        <v>17</v>
      </c>
      <c r="D35" s="37" t="s">
        <v>18</v>
      </c>
      <c r="E35" s="38">
        <v>100</v>
      </c>
      <c r="F35" s="39">
        <f t="shared" si="2"/>
        <v>1</v>
      </c>
      <c r="G35" s="39">
        <v>10</v>
      </c>
    </row>
    <row r="36" spans="1:7" s="40" customFormat="1" ht="17.25" customHeight="1">
      <c r="A36" s="35" t="s">
        <v>53</v>
      </c>
      <c r="B36" s="36" t="s">
        <v>54</v>
      </c>
      <c r="C36" s="37" t="s">
        <v>17</v>
      </c>
      <c r="D36" s="37" t="s">
        <v>18</v>
      </c>
      <c r="E36" s="38">
        <v>950</v>
      </c>
      <c r="F36" s="39">
        <f t="shared" si="2"/>
        <v>3.8</v>
      </c>
      <c r="G36" s="39">
        <v>4</v>
      </c>
    </row>
    <row r="37" spans="1:7" s="40" customFormat="1" ht="17.25" customHeight="1">
      <c r="A37" s="35" t="s">
        <v>55</v>
      </c>
      <c r="B37" s="36" t="s">
        <v>56</v>
      </c>
      <c r="C37" s="37" t="s">
        <v>17</v>
      </c>
      <c r="D37" s="37" t="s">
        <v>18</v>
      </c>
      <c r="E37" s="38">
        <v>500</v>
      </c>
      <c r="F37" s="39">
        <f t="shared" si="2"/>
        <v>6</v>
      </c>
      <c r="G37" s="39">
        <v>12</v>
      </c>
    </row>
    <row r="38" spans="1:7" s="40" customFormat="1" ht="17.25" customHeight="1">
      <c r="A38" s="35" t="s">
        <v>57</v>
      </c>
      <c r="B38" s="36" t="s">
        <v>58</v>
      </c>
      <c r="C38" s="37" t="s">
        <v>17</v>
      </c>
      <c r="D38" s="37" t="s">
        <v>18</v>
      </c>
      <c r="E38" s="38">
        <v>260</v>
      </c>
      <c r="F38" s="39">
        <f t="shared" si="2"/>
        <v>0.78</v>
      </c>
      <c r="G38" s="39">
        <v>3</v>
      </c>
    </row>
    <row r="39" spans="1:7" s="40" customFormat="1" ht="17.25" customHeight="1">
      <c r="A39" s="35" t="s">
        <v>59</v>
      </c>
      <c r="B39" s="36" t="s">
        <v>60</v>
      </c>
      <c r="C39" s="37" t="s">
        <v>17</v>
      </c>
      <c r="D39" s="37" t="s">
        <v>18</v>
      </c>
      <c r="E39" s="38">
        <v>500</v>
      </c>
      <c r="F39" s="39">
        <f t="shared" si="2"/>
        <v>6</v>
      </c>
      <c r="G39" s="39">
        <v>12</v>
      </c>
    </row>
    <row r="40" spans="1:7" s="40" customFormat="1" ht="17.25" customHeight="1">
      <c r="A40" s="35" t="s">
        <v>59</v>
      </c>
      <c r="B40" s="36" t="s">
        <v>87</v>
      </c>
      <c r="C40" s="37" t="s">
        <v>17</v>
      </c>
      <c r="D40" s="37" t="s">
        <v>18</v>
      </c>
      <c r="E40" s="38">
        <v>1000</v>
      </c>
      <c r="F40" s="39">
        <f t="shared" si="2"/>
        <v>15</v>
      </c>
      <c r="G40" s="39">
        <v>15</v>
      </c>
    </row>
    <row r="41" spans="1:7" s="40" customFormat="1" ht="17.25" customHeight="1">
      <c r="A41" s="35" t="s">
        <v>72</v>
      </c>
      <c r="B41" s="36" t="s">
        <v>73</v>
      </c>
      <c r="C41" s="37" t="s">
        <v>17</v>
      </c>
      <c r="D41" s="37" t="s">
        <v>71</v>
      </c>
      <c r="E41" s="38">
        <v>800</v>
      </c>
      <c r="F41" s="39">
        <f t="shared" si="2"/>
        <v>2.4</v>
      </c>
      <c r="G41" s="39">
        <v>3</v>
      </c>
    </row>
    <row r="42" spans="1:7" s="40" customFormat="1" ht="17.25" customHeight="1">
      <c r="A42" s="35" t="s">
        <v>79</v>
      </c>
      <c r="B42" s="36" t="s">
        <v>78</v>
      </c>
      <c r="C42" s="37" t="s">
        <v>17</v>
      </c>
      <c r="D42" s="37" t="s">
        <v>71</v>
      </c>
      <c r="E42" s="38">
        <v>550</v>
      </c>
      <c r="F42" s="39">
        <f t="shared" si="2"/>
        <v>1.65</v>
      </c>
      <c r="G42" s="39">
        <v>3</v>
      </c>
    </row>
    <row r="43" spans="1:7" s="40" customFormat="1" ht="17.25" customHeight="1">
      <c r="A43" s="35" t="s">
        <v>81</v>
      </c>
      <c r="B43" s="36" t="s">
        <v>80</v>
      </c>
      <c r="C43" s="37" t="s">
        <v>17</v>
      </c>
      <c r="D43" s="37" t="s">
        <v>71</v>
      </c>
      <c r="E43" s="38">
        <v>750</v>
      </c>
      <c r="F43" s="39">
        <f t="shared" si="2"/>
        <v>2.25</v>
      </c>
      <c r="G43" s="39">
        <v>3</v>
      </c>
    </row>
    <row r="44" spans="1:7" s="40" customFormat="1" ht="17.25" customHeight="1">
      <c r="A44" s="35" t="s">
        <v>74</v>
      </c>
      <c r="B44" s="36" t="s">
        <v>75</v>
      </c>
      <c r="C44" s="37" t="s">
        <v>17</v>
      </c>
      <c r="D44" s="37" t="s">
        <v>71</v>
      </c>
      <c r="E44" s="38">
        <v>400</v>
      </c>
      <c r="F44" s="39">
        <f t="shared" si="2"/>
        <v>0.8</v>
      </c>
      <c r="G44" s="39">
        <v>2</v>
      </c>
    </row>
    <row r="45" spans="1:7" s="40" customFormat="1" ht="17.25" customHeight="1">
      <c r="A45" s="71" t="s">
        <v>86</v>
      </c>
      <c r="B45" s="72"/>
      <c r="C45" s="37"/>
      <c r="D45" s="37"/>
      <c r="E45" s="38"/>
      <c r="F45" s="39">
        <f>F46+F47+F48+F49+F50+F51+F52+F53+F54+F55+F56+F57+F58+F59+F60+F61+F62+F63+F64+F65</f>
        <v>511.27729999999991</v>
      </c>
      <c r="G45" s="39"/>
    </row>
    <row r="46" spans="1:7" s="40" customFormat="1" ht="17.25" customHeight="1">
      <c r="A46" s="35" t="s">
        <v>107</v>
      </c>
      <c r="B46" s="60" t="s">
        <v>103</v>
      </c>
      <c r="C46" s="37" t="s">
        <v>17</v>
      </c>
      <c r="D46" s="37" t="s">
        <v>127</v>
      </c>
      <c r="E46" s="38">
        <v>300</v>
      </c>
      <c r="F46" s="62">
        <f>E46*G46/1000</f>
        <v>102.15899999999999</v>
      </c>
      <c r="G46" s="62">
        <v>340.53</v>
      </c>
    </row>
    <row r="47" spans="1:7" s="40" customFormat="1" ht="17.25" customHeight="1">
      <c r="A47" s="35" t="s">
        <v>108</v>
      </c>
      <c r="B47" s="60" t="s">
        <v>104</v>
      </c>
      <c r="C47" s="37" t="s">
        <v>17</v>
      </c>
      <c r="D47" s="37" t="s">
        <v>127</v>
      </c>
      <c r="E47" s="38">
        <v>400</v>
      </c>
      <c r="F47" s="62">
        <f t="shared" ref="F47:F65" si="3">E47*G47/1000</f>
        <v>17.027999999999999</v>
      </c>
      <c r="G47" s="62">
        <v>42.57</v>
      </c>
    </row>
    <row r="48" spans="1:7" s="40" customFormat="1" ht="17.25" customHeight="1">
      <c r="A48" s="35" t="s">
        <v>109</v>
      </c>
      <c r="B48" s="60" t="s">
        <v>88</v>
      </c>
      <c r="C48" s="37" t="s">
        <v>17</v>
      </c>
      <c r="D48" s="37" t="s">
        <v>127</v>
      </c>
      <c r="E48" s="38">
        <v>300</v>
      </c>
      <c r="F48" s="62">
        <f t="shared" si="3"/>
        <v>12.771000000000001</v>
      </c>
      <c r="G48" s="62">
        <v>42.57</v>
      </c>
    </row>
    <row r="49" spans="1:7" s="40" customFormat="1" ht="17.25" customHeight="1">
      <c r="A49" s="35" t="s">
        <v>110</v>
      </c>
      <c r="B49" s="60" t="s">
        <v>105</v>
      </c>
      <c r="C49" s="37" t="s">
        <v>17</v>
      </c>
      <c r="D49" s="37" t="s">
        <v>127</v>
      </c>
      <c r="E49" s="38">
        <v>300</v>
      </c>
      <c r="F49" s="62">
        <f t="shared" si="3"/>
        <v>12.771000000000001</v>
      </c>
      <c r="G49" s="62">
        <v>42.57</v>
      </c>
    </row>
    <row r="50" spans="1:7" s="40" customFormat="1" ht="17.25" customHeight="1">
      <c r="A50" s="35" t="s">
        <v>111</v>
      </c>
      <c r="B50" s="60" t="s">
        <v>106</v>
      </c>
      <c r="C50" s="37" t="s">
        <v>17</v>
      </c>
      <c r="D50" s="37" t="s">
        <v>127</v>
      </c>
      <c r="E50" s="38">
        <v>650</v>
      </c>
      <c r="F50" s="62">
        <f t="shared" si="3"/>
        <v>27.670500000000001</v>
      </c>
      <c r="G50" s="62">
        <v>42.57</v>
      </c>
    </row>
    <row r="51" spans="1:7" s="40" customFormat="1" ht="17.25" customHeight="1">
      <c r="A51" s="35" t="s">
        <v>112</v>
      </c>
      <c r="B51" s="60" t="s">
        <v>89</v>
      </c>
      <c r="C51" s="37" t="s">
        <v>17</v>
      </c>
      <c r="D51" s="37" t="s">
        <v>127</v>
      </c>
      <c r="E51" s="38">
        <v>250</v>
      </c>
      <c r="F51" s="62">
        <f t="shared" si="3"/>
        <v>5.32</v>
      </c>
      <c r="G51" s="62">
        <v>21.28</v>
      </c>
    </row>
    <row r="52" spans="1:7" s="40" customFormat="1" ht="17.25" customHeight="1">
      <c r="A52" s="35" t="s">
        <v>113</v>
      </c>
      <c r="B52" s="60" t="s">
        <v>90</v>
      </c>
      <c r="C52" s="37" t="s">
        <v>17</v>
      </c>
      <c r="D52" s="37" t="s">
        <v>127</v>
      </c>
      <c r="E52" s="38">
        <v>500</v>
      </c>
      <c r="F52" s="62">
        <f t="shared" si="3"/>
        <v>10.64</v>
      </c>
      <c r="G52" s="62">
        <v>21.28</v>
      </c>
    </row>
    <row r="53" spans="1:7" s="40" customFormat="1" ht="17.25" customHeight="1">
      <c r="A53" s="35" t="s">
        <v>114</v>
      </c>
      <c r="B53" s="60" t="s">
        <v>91</v>
      </c>
      <c r="C53" s="37" t="s">
        <v>17</v>
      </c>
      <c r="D53" s="37" t="s">
        <v>127</v>
      </c>
      <c r="E53" s="38">
        <v>1200</v>
      </c>
      <c r="F53" s="62">
        <f t="shared" si="3"/>
        <v>25.536000000000001</v>
      </c>
      <c r="G53" s="62">
        <v>21.28</v>
      </c>
    </row>
    <row r="54" spans="1:7" s="40" customFormat="1" ht="17.25" customHeight="1">
      <c r="A54" s="35" t="s">
        <v>115</v>
      </c>
      <c r="B54" s="60" t="s">
        <v>92</v>
      </c>
      <c r="C54" s="37" t="s">
        <v>17</v>
      </c>
      <c r="D54" s="37" t="s">
        <v>127</v>
      </c>
      <c r="E54" s="38">
        <v>2000</v>
      </c>
      <c r="F54" s="62">
        <f t="shared" si="3"/>
        <v>85.14</v>
      </c>
      <c r="G54" s="62">
        <v>42.57</v>
      </c>
    </row>
    <row r="55" spans="1:7" s="40" customFormat="1" ht="17.25" customHeight="1">
      <c r="A55" s="35" t="s">
        <v>116</v>
      </c>
      <c r="B55" s="60" t="s">
        <v>93</v>
      </c>
      <c r="C55" s="37" t="s">
        <v>17</v>
      </c>
      <c r="D55" s="37" t="s">
        <v>127</v>
      </c>
      <c r="E55" s="38">
        <v>1400</v>
      </c>
      <c r="F55" s="62">
        <f t="shared" si="3"/>
        <v>59.597999999999999</v>
      </c>
      <c r="G55" s="62">
        <v>42.57</v>
      </c>
    </row>
    <row r="56" spans="1:7" s="40" customFormat="1" ht="17.25" customHeight="1">
      <c r="A56" s="35" t="s">
        <v>117</v>
      </c>
      <c r="B56" s="60" t="s">
        <v>94</v>
      </c>
      <c r="C56" s="37" t="s">
        <v>17</v>
      </c>
      <c r="D56" s="37" t="s">
        <v>127</v>
      </c>
      <c r="E56" s="38">
        <v>200</v>
      </c>
      <c r="F56" s="62">
        <f t="shared" si="3"/>
        <v>25.54</v>
      </c>
      <c r="G56" s="62">
        <v>127.7</v>
      </c>
    </row>
    <row r="57" spans="1:7" s="40" customFormat="1" ht="17.25" customHeight="1">
      <c r="A57" s="35" t="s">
        <v>118</v>
      </c>
      <c r="B57" s="60" t="s">
        <v>95</v>
      </c>
      <c r="C57" s="37" t="s">
        <v>17</v>
      </c>
      <c r="D57" s="37" t="s">
        <v>127</v>
      </c>
      <c r="E57" s="38">
        <v>200</v>
      </c>
      <c r="F57" s="62">
        <f t="shared" si="3"/>
        <v>4.2560000000000002</v>
      </c>
      <c r="G57" s="62">
        <v>21.28</v>
      </c>
    </row>
    <row r="58" spans="1:7" s="40" customFormat="1" ht="17.25" customHeight="1">
      <c r="A58" s="35" t="s">
        <v>119</v>
      </c>
      <c r="B58" s="60" t="s">
        <v>96</v>
      </c>
      <c r="C58" s="37" t="s">
        <v>17</v>
      </c>
      <c r="D58" s="37" t="s">
        <v>127</v>
      </c>
      <c r="E58" s="38">
        <v>1000</v>
      </c>
      <c r="F58" s="62">
        <f t="shared" si="3"/>
        <v>12.77</v>
      </c>
      <c r="G58" s="62">
        <v>12.77</v>
      </c>
    </row>
    <row r="59" spans="1:7" s="40" customFormat="1" ht="17.25" customHeight="1">
      <c r="A59" s="35" t="s">
        <v>120</v>
      </c>
      <c r="B59" s="60" t="s">
        <v>97</v>
      </c>
      <c r="C59" s="37" t="s">
        <v>17</v>
      </c>
      <c r="D59" s="37" t="s">
        <v>127</v>
      </c>
      <c r="E59" s="38">
        <v>150</v>
      </c>
      <c r="F59" s="62">
        <f t="shared" si="3"/>
        <v>12.769500000000001</v>
      </c>
      <c r="G59" s="62">
        <v>85.13</v>
      </c>
    </row>
    <row r="60" spans="1:7" s="40" customFormat="1" ht="17.25" customHeight="1">
      <c r="A60" s="35" t="s">
        <v>121</v>
      </c>
      <c r="B60" s="60" t="s">
        <v>98</v>
      </c>
      <c r="C60" s="37" t="s">
        <v>17</v>
      </c>
      <c r="D60" s="37" t="s">
        <v>127</v>
      </c>
      <c r="E60" s="38">
        <v>200</v>
      </c>
      <c r="F60" s="62">
        <f t="shared" si="3"/>
        <v>4.2560000000000002</v>
      </c>
      <c r="G60" s="62">
        <v>21.28</v>
      </c>
    </row>
    <row r="61" spans="1:7" s="40" customFormat="1" ht="17.25" customHeight="1">
      <c r="A61" s="35" t="s">
        <v>120</v>
      </c>
      <c r="B61" s="60" t="s">
        <v>99</v>
      </c>
      <c r="C61" s="37" t="s">
        <v>17</v>
      </c>
      <c r="D61" s="37" t="s">
        <v>127</v>
      </c>
      <c r="E61" s="38">
        <v>200</v>
      </c>
      <c r="F61" s="62">
        <f t="shared" si="3"/>
        <v>4.2560000000000002</v>
      </c>
      <c r="G61" s="62">
        <v>21.28</v>
      </c>
    </row>
    <row r="62" spans="1:7" s="40" customFormat="1" ht="17.25" customHeight="1">
      <c r="A62" s="35" t="s">
        <v>122</v>
      </c>
      <c r="B62" s="60" t="s">
        <v>100</v>
      </c>
      <c r="C62" s="37" t="s">
        <v>17</v>
      </c>
      <c r="D62" s="37" t="s">
        <v>127</v>
      </c>
      <c r="E62" s="38">
        <v>250</v>
      </c>
      <c r="F62" s="62">
        <f t="shared" si="3"/>
        <v>21.282499999999999</v>
      </c>
      <c r="G62" s="62">
        <v>85.13</v>
      </c>
    </row>
    <row r="63" spans="1:7" s="40" customFormat="1" ht="17.25" customHeight="1">
      <c r="A63" s="35" t="s">
        <v>123</v>
      </c>
      <c r="B63" s="60" t="s">
        <v>101</v>
      </c>
      <c r="C63" s="37" t="s">
        <v>17</v>
      </c>
      <c r="D63" s="37" t="s">
        <v>127</v>
      </c>
      <c r="E63" s="38">
        <v>300</v>
      </c>
      <c r="F63" s="62">
        <f t="shared" si="3"/>
        <v>6.3840000000000003</v>
      </c>
      <c r="G63" s="62">
        <v>21.28</v>
      </c>
    </row>
    <row r="64" spans="1:7" s="40" customFormat="1" ht="17.25" customHeight="1">
      <c r="A64" s="35" t="s">
        <v>124</v>
      </c>
      <c r="B64" s="60" t="s">
        <v>102</v>
      </c>
      <c r="C64" s="37" t="s">
        <v>17</v>
      </c>
      <c r="D64" s="37" t="s">
        <v>127</v>
      </c>
      <c r="E64" s="38">
        <v>180</v>
      </c>
      <c r="F64" s="62">
        <f t="shared" si="3"/>
        <v>1.5318000000000001</v>
      </c>
      <c r="G64" s="62">
        <v>8.51</v>
      </c>
    </row>
    <row r="65" spans="1:7" s="40" customFormat="1" ht="17.25" customHeight="1">
      <c r="A65" s="35" t="s">
        <v>125</v>
      </c>
      <c r="B65" s="61" t="s">
        <v>126</v>
      </c>
      <c r="C65" s="37" t="s">
        <v>17</v>
      </c>
      <c r="D65" s="37" t="s">
        <v>127</v>
      </c>
      <c r="E65" s="38">
        <v>1400</v>
      </c>
      <c r="F65" s="62">
        <f t="shared" si="3"/>
        <v>59.597999999999999</v>
      </c>
      <c r="G65" s="62">
        <v>42.57</v>
      </c>
    </row>
    <row r="66" spans="1:7" s="40" customFormat="1" ht="17.25" customHeight="1">
      <c r="A66" s="64" t="s">
        <v>61</v>
      </c>
      <c r="B66" s="65"/>
      <c r="C66" s="37"/>
      <c r="D66" s="37"/>
      <c r="E66" s="38"/>
      <c r="F66" s="47">
        <f>F67++F68+F69+F70+F71+F72</f>
        <v>1233.9984999999999</v>
      </c>
      <c r="G66" s="39"/>
    </row>
    <row r="67" spans="1:7" s="40" customFormat="1" ht="27" customHeight="1">
      <c r="A67" s="35" t="s">
        <v>63</v>
      </c>
      <c r="B67" s="48" t="s">
        <v>64</v>
      </c>
      <c r="C67" s="37" t="s">
        <v>17</v>
      </c>
      <c r="D67" s="37" t="s">
        <v>65</v>
      </c>
      <c r="E67" s="38">
        <v>45</v>
      </c>
      <c r="F67" s="39">
        <f>E67*G67/1000</f>
        <v>239.99850000000001</v>
      </c>
      <c r="G67" s="39">
        <v>5333.3</v>
      </c>
    </row>
    <row r="68" spans="1:7" s="40" customFormat="1" ht="17.25" customHeight="1">
      <c r="A68" s="35" t="s">
        <v>128</v>
      </c>
      <c r="B68" s="36" t="s">
        <v>129</v>
      </c>
      <c r="C68" s="37" t="s">
        <v>17</v>
      </c>
      <c r="D68" s="37" t="s">
        <v>66</v>
      </c>
      <c r="E68" s="38">
        <v>22000</v>
      </c>
      <c r="F68" s="39">
        <f t="shared" ref="F68:F72" si="4">E68*G68/1000</f>
        <v>858</v>
      </c>
      <c r="G68" s="39">
        <v>39</v>
      </c>
    </row>
    <row r="69" spans="1:7" s="40" customFormat="1" ht="17.25" customHeight="1">
      <c r="A69" s="35"/>
      <c r="B69" s="36" t="s">
        <v>130</v>
      </c>
      <c r="C69" s="37" t="s">
        <v>17</v>
      </c>
      <c r="D69" s="37" t="s">
        <v>62</v>
      </c>
      <c r="E69" s="38">
        <v>50000</v>
      </c>
      <c r="F69" s="39">
        <f t="shared" si="4"/>
        <v>50</v>
      </c>
      <c r="G69" s="39">
        <v>1</v>
      </c>
    </row>
    <row r="70" spans="1:7" s="40" customFormat="1" ht="17.25" customHeight="1">
      <c r="A70" s="35" t="s">
        <v>67</v>
      </c>
      <c r="B70" s="48" t="s">
        <v>68</v>
      </c>
      <c r="C70" s="37" t="s">
        <v>17</v>
      </c>
      <c r="D70" s="37" t="s">
        <v>62</v>
      </c>
      <c r="E70" s="38">
        <v>40000</v>
      </c>
      <c r="F70" s="39">
        <f t="shared" si="4"/>
        <v>40</v>
      </c>
      <c r="G70" s="39">
        <v>1</v>
      </c>
    </row>
    <row r="71" spans="1:7" s="40" customFormat="1" ht="27" customHeight="1">
      <c r="A71" s="35" t="s">
        <v>77</v>
      </c>
      <c r="B71" s="48" t="s">
        <v>76</v>
      </c>
      <c r="C71" s="37" t="s">
        <v>17</v>
      </c>
      <c r="D71" s="37" t="s">
        <v>62</v>
      </c>
      <c r="E71" s="38">
        <v>3000</v>
      </c>
      <c r="F71" s="39">
        <f t="shared" si="4"/>
        <v>6</v>
      </c>
      <c r="G71" s="39">
        <v>2</v>
      </c>
    </row>
    <row r="72" spans="1:7" s="40" customFormat="1" ht="28.5" customHeight="1">
      <c r="A72" s="35" t="s">
        <v>69</v>
      </c>
      <c r="B72" s="48" t="s">
        <v>131</v>
      </c>
      <c r="C72" s="37" t="s">
        <v>17</v>
      </c>
      <c r="D72" s="37" t="s">
        <v>62</v>
      </c>
      <c r="E72" s="38">
        <v>40000</v>
      </c>
      <c r="F72" s="39">
        <f t="shared" si="4"/>
        <v>40</v>
      </c>
      <c r="G72" s="39">
        <v>1</v>
      </c>
    </row>
  </sheetData>
  <mergeCells count="7">
    <mergeCell ref="A66:B66"/>
    <mergeCell ref="A2:C3"/>
    <mergeCell ref="A5:G5"/>
    <mergeCell ref="A27:B27"/>
    <mergeCell ref="A6:G6"/>
    <mergeCell ref="A45:B45"/>
    <mergeCell ref="A28:B28"/>
  </mergeCells>
  <pageMargins left="0.9055118110236221" right="0.31496062992125984" top="0.55118110236220474" bottom="0.55118110236220474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2006-09-28T05:33:49Z</dcterms:created>
  <dcterms:modified xsi:type="dcterms:W3CDTF">2020-01-23T09:45:04Z</dcterms:modified>
  <cp:keywords>https://mul2-tavush.gov.am/tasks/42748/oneclick/gnumneri plan 2020.xlsx?token=c642e9e95af2e5578ecfdc342474befc</cp:keywords>
</cp:coreProperties>
</file>